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Marcos\Audiencias Publicas\Metas Fiscais\2020\1º Quadrimestre 2020\"/>
    </mc:Choice>
  </mc:AlternateContent>
  <bookViews>
    <workbookView xWindow="0" yWindow="0" windowWidth="20325" windowHeight="9030"/>
  </bookViews>
  <sheets>
    <sheet name="Receita" sheetId="1" r:id="rId1"/>
    <sheet name="Despes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  <c r="D11" i="2" s="1"/>
  <c r="B9" i="2"/>
  <c r="D9" i="2" s="1"/>
  <c r="C8" i="2"/>
  <c r="B7" i="2"/>
  <c r="D7" i="2" s="1"/>
  <c r="B6" i="2"/>
  <c r="D6" i="2" s="1"/>
  <c r="B5" i="2"/>
  <c r="D5" i="2" s="1"/>
  <c r="C4" i="2"/>
  <c r="B8" i="2" l="1"/>
  <c r="D8" i="2" s="1"/>
  <c r="C13" i="2"/>
  <c r="B4" i="2"/>
  <c r="B13" i="2" l="1"/>
  <c r="D13" i="2" s="1"/>
  <c r="D4" i="2"/>
  <c r="F16" i="1" l="1"/>
  <c r="E16" i="1"/>
  <c r="F15" i="1"/>
  <c r="E15" i="1"/>
  <c r="F14" i="1"/>
  <c r="E14" i="1"/>
  <c r="E12" i="1"/>
  <c r="C12" i="1"/>
  <c r="F12" i="1" s="1"/>
  <c r="B12" i="1"/>
  <c r="F11" i="1"/>
  <c r="E11" i="1"/>
  <c r="F10" i="1"/>
  <c r="E10" i="1"/>
  <c r="E9" i="1"/>
  <c r="C9" i="1"/>
  <c r="F9" i="1" s="1"/>
  <c r="E8" i="1"/>
  <c r="C8" i="1"/>
  <c r="F8" i="1" s="1"/>
  <c r="F7" i="1"/>
  <c r="E7" i="1"/>
  <c r="F6" i="1"/>
  <c r="E6" i="1"/>
  <c r="D5" i="1"/>
  <c r="F5" i="1" s="1"/>
  <c r="C5" i="1"/>
  <c r="B5" i="1"/>
  <c r="F4" i="1"/>
  <c r="E4" i="1"/>
  <c r="F3" i="1"/>
  <c r="E3" i="1"/>
  <c r="B2" i="1"/>
  <c r="B18" i="1" s="1"/>
  <c r="D2" i="1" l="1"/>
  <c r="D18" i="1" s="1"/>
  <c r="C2" i="2" s="1"/>
  <c r="E5" i="1"/>
  <c r="C2" i="1"/>
  <c r="C18" i="1" s="1"/>
  <c r="B2" i="2" s="1"/>
  <c r="B14" i="2" l="1"/>
  <c r="B15" i="2"/>
  <c r="F18" i="1"/>
  <c r="E18" i="1"/>
  <c r="F2" i="1"/>
  <c r="E2" i="1"/>
  <c r="C15" i="2"/>
  <c r="D15" i="2" s="1"/>
  <c r="C14" i="2"/>
  <c r="D14" i="2" s="1"/>
</calcChain>
</file>

<file path=xl/sharedStrings.xml><?xml version="1.0" encoding="utf-8"?>
<sst xmlns="http://schemas.openxmlformats.org/spreadsheetml/2006/main" count="44" uniqueCount="41">
  <si>
    <t>Discriminação</t>
  </si>
  <si>
    <t xml:space="preserve">Previsão Anual </t>
  </si>
  <si>
    <t>Program. no Período</t>
  </si>
  <si>
    <t>Realiz. no Período</t>
  </si>
  <si>
    <t>% Real. Ano</t>
  </si>
  <si>
    <t>% Real. Período</t>
  </si>
  <si>
    <t>1 – Receitas Correntes</t>
  </si>
  <si>
    <t xml:space="preserve">  Receita Tributária</t>
  </si>
  <si>
    <t xml:space="preserve">  Receita de Contribuições</t>
  </si>
  <si>
    <t xml:space="preserve">  Receita Patrimonial</t>
  </si>
  <si>
    <t xml:space="preserve">  Aplicações Financeiras (-)</t>
  </si>
  <si>
    <t xml:space="preserve">   Outras Receitas Patrimoniais</t>
  </si>
  <si>
    <t xml:space="preserve">  Transferências Correntes</t>
  </si>
  <si>
    <t xml:space="preserve"> Demais Receitas Correntes</t>
  </si>
  <si>
    <t xml:space="preserve">   Outras Receitas Financeiras (-)</t>
  </si>
  <si>
    <t xml:space="preserve">   Receitas Correntes Restantes</t>
  </si>
  <si>
    <t>2 – Receitas de Capital</t>
  </si>
  <si>
    <t xml:space="preserve">  Operações de Crédito (-)</t>
  </si>
  <si>
    <t xml:space="preserve">   Alienação de Bens</t>
  </si>
  <si>
    <t xml:space="preserve">   Amort. de Empréstimos (-)</t>
  </si>
  <si>
    <t xml:space="preserve">  Transfer. De Capital</t>
  </si>
  <si>
    <t xml:space="preserve">  Outras Rec. De Capital</t>
  </si>
  <si>
    <t>Total da Receita</t>
  </si>
  <si>
    <t>Receita Realizada</t>
  </si>
  <si>
    <t>Programada no Período</t>
  </si>
  <si>
    <t>Realizada no Período</t>
  </si>
  <si>
    <t>% Real / Progr.</t>
  </si>
  <si>
    <t>(1) Receita Total</t>
  </si>
  <si>
    <t>Despesas Liquidadas</t>
  </si>
  <si>
    <t>Despesas Correntes</t>
  </si>
  <si>
    <t xml:space="preserve">  Pessoal e Encargos Sociais</t>
  </si>
  <si>
    <t xml:space="preserve">  Juros e Encargos da Dívida</t>
  </si>
  <si>
    <t xml:space="preserve">  Outras Despesas Correntes</t>
  </si>
  <si>
    <t>Despesas de Capital</t>
  </si>
  <si>
    <t xml:space="preserve">  Investimentos</t>
  </si>
  <si>
    <t xml:space="preserve">  Inversões Financeiras</t>
  </si>
  <si>
    <t xml:space="preserve">  Amortização da Dívida</t>
  </si>
  <si>
    <t xml:space="preserve">  Outras Despesas de Capital</t>
  </si>
  <si>
    <t>(2) Despesa Total</t>
  </si>
  <si>
    <t>Resultado Orçamentário (1-2)</t>
  </si>
  <si>
    <t>Relação Despesa/Receita  (2 /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</si>
</sst>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/>
    <xf numFmtId="43" fontId="2" fillId="0" borderId="1" xfId="1" applyFont="1" applyBorder="1" applyAlignment="1" applyProtection="1">
      <alignment horizontal="center"/>
    </xf>
    <xf numFmtId="10" fontId="2" fillId="0" borderId="1" xfId="2" applyNumberFormat="1" applyFont="1" applyBorder="1" applyAlignment="1" applyProtection="1">
      <alignment horizontal="center"/>
    </xf>
    <xf numFmtId="43" fontId="2" fillId="0" borderId="1" xfId="1" applyFont="1" applyBorder="1" applyAlignment="1" applyProtection="1"/>
    <xf numFmtId="10" fontId="2" fillId="0" borderId="1" xfId="1" applyNumberFormat="1" applyFont="1" applyBorder="1"/>
    <xf numFmtId="9" fontId="2" fillId="0" borderId="1" xfId="2" applyFont="1" applyBorder="1" applyProtection="1"/>
    <xf numFmtId="0" fontId="3" fillId="0" borderId="1" xfId="0" applyFont="1" applyBorder="1"/>
    <xf numFmtId="43" fontId="3" fillId="0" borderId="1" xfId="1" applyFont="1" applyBorder="1" applyAlignment="1" applyProtection="1"/>
    <xf numFmtId="10" fontId="3" fillId="0" borderId="1" xfId="2" applyNumberFormat="1" applyFont="1" applyBorder="1" applyAlignment="1" applyProtection="1"/>
    <xf numFmtId="43" fontId="4" fillId="0" borderId="1" xfId="1" applyFont="1" applyBorder="1" applyAlignment="1" applyProtection="1"/>
    <xf numFmtId="10" fontId="2" fillId="0" borderId="1" xfId="2" applyNumberFormat="1" applyFont="1" applyBorder="1" applyAlignment="1" applyProtection="1"/>
    <xf numFmtId="43" fontId="5" fillId="0" borderId="1" xfId="1" applyFont="1" applyBorder="1" applyAlignment="1" applyProtection="1"/>
    <xf numFmtId="43" fontId="6" fillId="0" borderId="1" xfId="1" applyFont="1" applyBorder="1" applyAlignment="1" applyProtection="1">
      <alignment horizontal="center"/>
    </xf>
    <xf numFmtId="43" fontId="6" fillId="2" borderId="1" xfId="1" applyFont="1" applyFill="1" applyBorder="1" applyAlignment="1" applyProtection="1">
      <alignment horizontal="center"/>
    </xf>
    <xf numFmtId="10" fontId="6" fillId="0" borderId="1" xfId="2" applyNumberFormat="1" applyFont="1" applyBorder="1" applyAlignment="1" applyProtection="1">
      <alignment horizontal="center"/>
    </xf>
    <xf numFmtId="43" fontId="6" fillId="0" borderId="1" xfId="1" applyFont="1" applyBorder="1" applyAlignment="1" applyProtection="1">
      <alignment horizontal="left"/>
    </xf>
    <xf numFmtId="43" fontId="7" fillId="0" borderId="1" xfId="1" applyFont="1" applyBorder="1" applyAlignment="1" applyProtection="1">
      <alignment horizontal="left"/>
    </xf>
    <xf numFmtId="43" fontId="7" fillId="0" borderId="1" xfId="1" applyFont="1" applyBorder="1" applyAlignment="1" applyProtection="1">
      <alignment horizontal="center"/>
    </xf>
    <xf numFmtId="43" fontId="7" fillId="2" borderId="1" xfId="1" applyFont="1" applyFill="1" applyBorder="1" applyAlignment="1" applyProtection="1">
      <alignment horizontal="center"/>
    </xf>
    <xf numFmtId="10" fontId="7" fillId="0" borderId="1" xfId="2" applyNumberFormat="1" applyFont="1" applyBorder="1" applyAlignment="1" applyProtection="1">
      <alignment horizontal="center"/>
    </xf>
    <xf numFmtId="0" fontId="6" fillId="0" borderId="1" xfId="0" applyFont="1" applyBorder="1" applyAlignment="1">
      <alignment horizontal="left"/>
    </xf>
    <xf numFmtId="43" fontId="8" fillId="2" borderId="1" xfId="1" applyFont="1" applyFill="1" applyBorder="1" applyAlignment="1" applyProtection="1">
      <alignment horizontal="center"/>
    </xf>
    <xf numFmtId="10" fontId="7" fillId="0" borderId="1" xfId="2" applyNumberFormat="1" applyFont="1" applyBorder="1" applyAlignment="1" applyProtection="1">
      <alignment horizontal="left"/>
    </xf>
    <xf numFmtId="43" fontId="9" fillId="2" borderId="1" xfId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left"/>
    </xf>
    <xf numFmtId="43" fontId="9" fillId="0" borderId="1" xfId="1" applyFont="1" applyBorder="1" applyAlignment="1" applyProtection="1">
      <alignment horizontal="center"/>
    </xf>
    <xf numFmtId="0" fontId="10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21" sqref="B21"/>
    </sheetView>
  </sheetViews>
  <sheetFormatPr defaultRowHeight="15" x14ac:dyDescent="0.25"/>
  <cols>
    <col min="1" max="1" width="34" customWidth="1"/>
    <col min="2" max="2" width="20.85546875" customWidth="1"/>
    <col min="3" max="3" width="22.5703125" customWidth="1"/>
    <col min="4" max="4" width="20.5703125" customWidth="1"/>
    <col min="5" max="5" width="14.7109375" customWidth="1"/>
    <col min="6" max="6" width="17.42578125" customWidth="1"/>
  </cols>
  <sheetData>
    <row r="1" spans="1:6" ht="15.75" x14ac:dyDescent="0.25">
      <c r="A1" s="13" t="s">
        <v>0</v>
      </c>
      <c r="B1" s="13" t="s">
        <v>1</v>
      </c>
      <c r="C1" s="14" t="s">
        <v>2</v>
      </c>
      <c r="D1" s="13" t="s">
        <v>3</v>
      </c>
      <c r="E1" s="15" t="s">
        <v>4</v>
      </c>
      <c r="F1" s="15" t="s">
        <v>5</v>
      </c>
    </row>
    <row r="2" spans="1:6" ht="15.75" x14ac:dyDescent="0.25">
      <c r="A2" s="16" t="s">
        <v>6</v>
      </c>
      <c r="B2" s="13">
        <f>B3+B4+B5+B8+B9</f>
        <v>77723387.120000005</v>
      </c>
      <c r="C2" s="14">
        <f>C3+C4+C5+C8+C9+C11+C10</f>
        <v>31502496.960000001</v>
      </c>
      <c r="D2" s="13">
        <f>D3+D4+D5+D8+D9</f>
        <v>24895841.43</v>
      </c>
      <c r="E2" s="15">
        <f>D2/B2</f>
        <v>0.32031338767522305</v>
      </c>
      <c r="F2" s="15">
        <f>D2/C2</f>
        <v>0.79028152789320982</v>
      </c>
    </row>
    <row r="3" spans="1:6" ht="15.75" x14ac:dyDescent="0.25">
      <c r="A3" s="17" t="s">
        <v>7</v>
      </c>
      <c r="B3" s="18">
        <v>15319656.52</v>
      </c>
      <c r="C3" s="19">
        <v>4122045.33</v>
      </c>
      <c r="D3" s="18">
        <v>3357938.8</v>
      </c>
      <c r="E3" s="20">
        <f t="shared" ref="E3:E12" si="0">D3/B3</f>
        <v>0.21919152009812815</v>
      </c>
      <c r="F3" s="20">
        <f t="shared" ref="F3:F12" si="1">D3/C3</f>
        <v>0.81462927531658169</v>
      </c>
    </row>
    <row r="4" spans="1:6" ht="15.75" x14ac:dyDescent="0.25">
      <c r="A4" s="17" t="s">
        <v>8</v>
      </c>
      <c r="B4" s="18">
        <v>1700650.2000000002</v>
      </c>
      <c r="C4" s="19">
        <v>637188.94000000006</v>
      </c>
      <c r="D4" s="18">
        <v>562376.30000000005</v>
      </c>
      <c r="E4" s="20">
        <f t="shared" si="0"/>
        <v>0.3306831116710538</v>
      </c>
      <c r="F4" s="20">
        <f t="shared" si="1"/>
        <v>0.88258955028315467</v>
      </c>
    </row>
    <row r="5" spans="1:6" ht="15.75" x14ac:dyDescent="0.25">
      <c r="A5" s="21" t="s">
        <v>9</v>
      </c>
      <c r="B5" s="13">
        <f>B6+B7</f>
        <v>716003.2300000001</v>
      </c>
      <c r="C5" s="14">
        <f t="shared" ref="C5:D5" si="2">C6+C7</f>
        <v>219182.06000000008</v>
      </c>
      <c r="D5" s="13">
        <f t="shared" si="2"/>
        <v>139335.15</v>
      </c>
      <c r="E5" s="20">
        <f t="shared" si="0"/>
        <v>0.19460128692436202</v>
      </c>
      <c r="F5" s="20">
        <f t="shared" si="1"/>
        <v>0.63570508462234521</v>
      </c>
    </row>
    <row r="6" spans="1:6" ht="15.75" x14ac:dyDescent="0.25">
      <c r="A6" s="17" t="s">
        <v>10</v>
      </c>
      <c r="B6" s="18">
        <v>708777.76000000013</v>
      </c>
      <c r="C6" s="22">
        <v>216773.58000000007</v>
      </c>
      <c r="D6" s="18">
        <v>131721.85</v>
      </c>
      <c r="E6" s="20">
        <f t="shared" si="0"/>
        <v>0.18584365570386968</v>
      </c>
      <c r="F6" s="20">
        <f t="shared" si="1"/>
        <v>0.60764715884657139</v>
      </c>
    </row>
    <row r="7" spans="1:6" ht="15.75" x14ac:dyDescent="0.25">
      <c r="A7" s="17" t="s">
        <v>11</v>
      </c>
      <c r="B7" s="18">
        <v>7225.47</v>
      </c>
      <c r="C7" s="22">
        <v>2408.48</v>
      </c>
      <c r="D7" s="18">
        <v>7613.3</v>
      </c>
      <c r="E7" s="20">
        <f t="shared" si="0"/>
        <v>1.0536754010465754</v>
      </c>
      <c r="F7" s="20">
        <f t="shared" si="1"/>
        <v>3.1610393277087625</v>
      </c>
    </row>
    <row r="8" spans="1:6" ht="15.75" x14ac:dyDescent="0.25">
      <c r="A8" s="23" t="s">
        <v>12</v>
      </c>
      <c r="B8" s="18">
        <v>59227892.659999996</v>
      </c>
      <c r="C8" s="24">
        <f>13387761.88+12742975.09</f>
        <v>26130736.969999999</v>
      </c>
      <c r="D8" s="18">
        <v>20683694.350000001</v>
      </c>
      <c r="E8" s="20">
        <f t="shared" si="0"/>
        <v>0.34922218942915201</v>
      </c>
      <c r="F8" s="20">
        <f t="shared" si="1"/>
        <v>0.79154653669915231</v>
      </c>
    </row>
    <row r="9" spans="1:6" ht="15.75" x14ac:dyDescent="0.25">
      <c r="A9" s="25" t="s">
        <v>13</v>
      </c>
      <c r="B9" s="26">
        <v>759184.51</v>
      </c>
      <c r="C9" s="24">
        <f>20595.5+21786.4</f>
        <v>42381.9</v>
      </c>
      <c r="D9" s="18">
        <v>152496.82999999996</v>
      </c>
      <c r="E9" s="20">
        <f t="shared" si="0"/>
        <v>0.20086925904217928</v>
      </c>
      <c r="F9" s="20">
        <f t="shared" si="1"/>
        <v>3.5981593557627183</v>
      </c>
    </row>
    <row r="10" spans="1:6" ht="15.75" x14ac:dyDescent="0.25">
      <c r="A10" s="25" t="s">
        <v>14</v>
      </c>
      <c r="B10" s="18">
        <v>313662.31</v>
      </c>
      <c r="C10" s="22">
        <v>137559.32</v>
      </c>
      <c r="D10" s="18">
        <v>24834.69</v>
      </c>
      <c r="E10" s="20">
        <f t="shared" si="0"/>
        <v>7.9176519486832825E-2</v>
      </c>
      <c r="F10" s="20">
        <f t="shared" si="1"/>
        <v>0.18053803987981329</v>
      </c>
    </row>
    <row r="11" spans="1:6" ht="15.75" x14ac:dyDescent="0.25">
      <c r="A11" s="25" t="s">
        <v>15</v>
      </c>
      <c r="B11" s="18">
        <v>445522.2</v>
      </c>
      <c r="C11" s="19">
        <v>213402.44</v>
      </c>
      <c r="D11" s="18">
        <v>127662.13999999997</v>
      </c>
      <c r="E11" s="20">
        <f t="shared" si="0"/>
        <v>0.28654495780457173</v>
      </c>
      <c r="F11" s="20">
        <f t="shared" si="1"/>
        <v>0.59822249455067134</v>
      </c>
    </row>
    <row r="12" spans="1:6" ht="15.75" x14ac:dyDescent="0.25">
      <c r="A12" s="21" t="s">
        <v>16</v>
      </c>
      <c r="B12" s="13">
        <f>B13+B14+B15+B16</f>
        <v>1103427.67</v>
      </c>
      <c r="C12" s="14">
        <f>C13+C14+C15+C16</f>
        <v>373406.07</v>
      </c>
      <c r="D12" s="13">
        <v>182256.42</v>
      </c>
      <c r="E12" s="15">
        <f t="shared" si="0"/>
        <v>0.16517296507527315</v>
      </c>
      <c r="F12" s="15">
        <f t="shared" si="1"/>
        <v>0.48809174419687396</v>
      </c>
    </row>
    <row r="13" spans="1:6" ht="15.75" x14ac:dyDescent="0.25">
      <c r="A13" s="25" t="s">
        <v>17</v>
      </c>
      <c r="B13" s="18">
        <v>0</v>
      </c>
      <c r="C13" s="19">
        <v>0</v>
      </c>
      <c r="D13" s="18">
        <v>0</v>
      </c>
      <c r="E13" s="20">
        <v>0</v>
      </c>
      <c r="F13" s="20">
        <v>0</v>
      </c>
    </row>
    <row r="14" spans="1:6" ht="15.75" x14ac:dyDescent="0.25">
      <c r="A14" s="25" t="s">
        <v>18</v>
      </c>
      <c r="B14" s="18">
        <v>253958.33</v>
      </c>
      <c r="C14" s="19">
        <v>91138.64</v>
      </c>
      <c r="D14" s="18">
        <v>28517.17</v>
      </c>
      <c r="E14" s="20">
        <f>D14/B14</f>
        <v>0.11229074470603111</v>
      </c>
      <c r="F14" s="20">
        <f>D14/C14</f>
        <v>0.31289878804423676</v>
      </c>
    </row>
    <row r="15" spans="1:6" ht="15.75" x14ac:dyDescent="0.25">
      <c r="A15" s="25" t="s">
        <v>19</v>
      </c>
      <c r="B15" s="18">
        <v>55005.06</v>
      </c>
      <c r="C15" s="19">
        <v>17445.990000000002</v>
      </c>
      <c r="D15" s="18">
        <v>143373.84</v>
      </c>
      <c r="E15" s="20">
        <f>D15/B15</f>
        <v>2.606557287638628</v>
      </c>
      <c r="F15" s="20">
        <f>D15/C15</f>
        <v>8.2181544297572096</v>
      </c>
    </row>
    <row r="16" spans="1:6" ht="15.75" x14ac:dyDescent="0.25">
      <c r="A16" s="25" t="s">
        <v>20</v>
      </c>
      <c r="B16" s="18">
        <v>794464.28</v>
      </c>
      <c r="C16" s="19">
        <v>264821.44</v>
      </c>
      <c r="D16" s="18">
        <v>10365.41</v>
      </c>
      <c r="E16" s="20">
        <f>D16/B16</f>
        <v>1.3047043474377476E-2</v>
      </c>
      <c r="F16" s="20">
        <f>D16/C16</f>
        <v>3.91411284524395E-2</v>
      </c>
    </row>
    <row r="17" spans="1:6" ht="15.75" x14ac:dyDescent="0.25">
      <c r="A17" s="25" t="s">
        <v>21</v>
      </c>
      <c r="B17" s="18">
        <v>0</v>
      </c>
      <c r="C17" s="19">
        <v>0</v>
      </c>
      <c r="D17" s="18">
        <v>0</v>
      </c>
      <c r="E17" s="20">
        <v>0</v>
      </c>
      <c r="F17" s="20">
        <v>0</v>
      </c>
    </row>
    <row r="18" spans="1:6" ht="15.75" x14ac:dyDescent="0.25">
      <c r="A18" s="21" t="s">
        <v>22</v>
      </c>
      <c r="B18" s="13">
        <f>B2+B12-B6-B10-B15</f>
        <v>77749369.659999996</v>
      </c>
      <c r="C18" s="22">
        <f>C2+C12-C6-C10-C15</f>
        <v>31504124.140000004</v>
      </c>
      <c r="D18" s="13">
        <f>D2+D12-D6-D10-D15</f>
        <v>24778167.469999999</v>
      </c>
      <c r="E18" s="20">
        <f>D18/B18</f>
        <v>0.31869284057678621</v>
      </c>
      <c r="F18" s="20">
        <f>D18/C18</f>
        <v>0.78650551781377009</v>
      </c>
    </row>
    <row r="19" spans="1:6" x14ac:dyDescent="0.25">
      <c r="A19" s="27"/>
      <c r="B19" s="27"/>
      <c r="C19" s="27"/>
      <c r="D19" s="27"/>
      <c r="E19" s="27"/>
      <c r="F19" s="27"/>
    </row>
  </sheetData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8" sqref="F8"/>
    </sheetView>
  </sheetViews>
  <sheetFormatPr defaultRowHeight="15" x14ac:dyDescent="0.25"/>
  <cols>
    <col min="1" max="1" width="42.85546875" customWidth="1"/>
    <col min="2" max="2" width="31.7109375" customWidth="1"/>
    <col min="3" max="3" width="27.85546875" customWidth="1"/>
    <col min="4" max="4" width="20.7109375" customWidth="1"/>
  </cols>
  <sheetData>
    <row r="1" spans="1:4" ht="18.75" x14ac:dyDescent="0.3">
      <c r="A1" s="1" t="s">
        <v>23</v>
      </c>
      <c r="B1" s="2" t="s">
        <v>24</v>
      </c>
      <c r="C1" s="2" t="s">
        <v>25</v>
      </c>
      <c r="D1" s="3" t="s">
        <v>26</v>
      </c>
    </row>
    <row r="2" spans="1:4" ht="18.75" x14ac:dyDescent="0.3">
      <c r="A2" s="1" t="s">
        <v>27</v>
      </c>
      <c r="B2" s="4">
        <f>Receita!C18</f>
        <v>31504124.140000004</v>
      </c>
      <c r="C2" s="4">
        <f>Receita!D18</f>
        <v>24778167.469999999</v>
      </c>
      <c r="D2" s="5">
        <v>0.78959999999999997</v>
      </c>
    </row>
    <row r="3" spans="1:4" ht="18.75" x14ac:dyDescent="0.3">
      <c r="A3" s="1" t="s">
        <v>28</v>
      </c>
      <c r="B3" s="2" t="s">
        <v>24</v>
      </c>
      <c r="C3" s="2" t="s">
        <v>25</v>
      </c>
      <c r="D3" s="6" t="s">
        <v>26</v>
      </c>
    </row>
    <row r="4" spans="1:4" ht="18.75" x14ac:dyDescent="0.3">
      <c r="A4" s="7" t="s">
        <v>29</v>
      </c>
      <c r="B4" s="8">
        <f>B5+B6+B7</f>
        <v>20637932.333333336</v>
      </c>
      <c r="C4" s="8">
        <f>C5+C6+C7</f>
        <v>16314201.15</v>
      </c>
      <c r="D4" s="9">
        <f t="shared" ref="D4:D9" si="0">C4/B4</f>
        <v>0.79049591240543682</v>
      </c>
    </row>
    <row r="5" spans="1:4" ht="18.75" x14ac:dyDescent="0.3">
      <c r="A5" s="1" t="s">
        <v>30</v>
      </c>
      <c r="B5" s="10">
        <f>38005565.06/12*4</f>
        <v>12668521.686666667</v>
      </c>
      <c r="C5" s="4">
        <v>10513516.59</v>
      </c>
      <c r="D5" s="11">
        <f t="shared" si="0"/>
        <v>0.82989293068545156</v>
      </c>
    </row>
    <row r="6" spans="1:4" ht="18.75" x14ac:dyDescent="0.3">
      <c r="A6" s="1" t="s">
        <v>31</v>
      </c>
      <c r="B6" s="10">
        <f>90000/12*4</f>
        <v>30000</v>
      </c>
      <c r="C6" s="4">
        <v>40964.879999999997</v>
      </c>
      <c r="D6" s="11">
        <f t="shared" si="0"/>
        <v>1.3654959999999998</v>
      </c>
    </row>
    <row r="7" spans="1:4" ht="18.75" x14ac:dyDescent="0.3">
      <c r="A7" s="1" t="s">
        <v>32</v>
      </c>
      <c r="B7" s="10">
        <f>23818231.94/12*4</f>
        <v>7939410.6466666674</v>
      </c>
      <c r="C7" s="4">
        <v>5759719.6799999997</v>
      </c>
      <c r="D7" s="11">
        <f t="shared" si="0"/>
        <v>0.7254593491039788</v>
      </c>
    </row>
    <row r="8" spans="1:4" ht="18.75" x14ac:dyDescent="0.3">
      <c r="A8" s="7" t="s">
        <v>33</v>
      </c>
      <c r="B8" s="12">
        <f>B9+B10+B11+B12</f>
        <v>2776139.0366666666</v>
      </c>
      <c r="C8" s="8">
        <f>C9+C10+C11+C12</f>
        <v>683001.41</v>
      </c>
      <c r="D8" s="9">
        <f t="shared" si="0"/>
        <v>0.24602564964472584</v>
      </c>
    </row>
    <row r="9" spans="1:4" ht="18.75" x14ac:dyDescent="0.3">
      <c r="A9" s="1" t="s">
        <v>34</v>
      </c>
      <c r="B9" s="10">
        <f>8328217.11/12*4</f>
        <v>2776072.37</v>
      </c>
      <c r="C9" s="4">
        <v>683001.41</v>
      </c>
      <c r="D9" s="11">
        <f t="shared" si="0"/>
        <v>0.24603155788766415</v>
      </c>
    </row>
    <row r="10" spans="1:4" ht="18.75" x14ac:dyDescent="0.3">
      <c r="A10" s="1" t="s">
        <v>35</v>
      </c>
      <c r="B10" s="4">
        <v>0</v>
      </c>
      <c r="C10" s="4">
        <v>0</v>
      </c>
      <c r="D10" s="11">
        <v>0</v>
      </c>
    </row>
    <row r="11" spans="1:4" ht="18.75" x14ac:dyDescent="0.3">
      <c r="A11" s="1" t="s">
        <v>36</v>
      </c>
      <c r="B11" s="4">
        <f>200/12*4</f>
        <v>66.666666666666671</v>
      </c>
      <c r="C11" s="4">
        <v>0</v>
      </c>
      <c r="D11" s="11">
        <f>C11/B11</f>
        <v>0</v>
      </c>
    </row>
    <row r="12" spans="1:4" ht="18.75" x14ac:dyDescent="0.3">
      <c r="A12" s="1" t="s">
        <v>37</v>
      </c>
      <c r="B12" s="4">
        <v>0</v>
      </c>
      <c r="C12" s="4">
        <v>0</v>
      </c>
      <c r="D12" s="11">
        <v>0</v>
      </c>
    </row>
    <row r="13" spans="1:4" ht="18.75" x14ac:dyDescent="0.3">
      <c r="A13" s="7" t="s">
        <v>38</v>
      </c>
      <c r="B13" s="8">
        <f>B4+B8</f>
        <v>23414071.370000001</v>
      </c>
      <c r="C13" s="8">
        <f>C4+C8-C6</f>
        <v>16956237.68</v>
      </c>
      <c r="D13" s="9">
        <f>C13/B13</f>
        <v>0.72419005699819039</v>
      </c>
    </row>
    <row r="14" spans="1:4" ht="18.75" x14ac:dyDescent="0.3">
      <c r="A14" s="7" t="s">
        <v>39</v>
      </c>
      <c r="B14" s="8">
        <f>B2-B13</f>
        <v>8090052.7700000033</v>
      </c>
      <c r="C14" s="8">
        <f>C2-C13</f>
        <v>7821929.7899999991</v>
      </c>
      <c r="D14" s="9">
        <f>C14/B14</f>
        <v>0.96685769702340219</v>
      </c>
    </row>
    <row r="15" spans="1:4" ht="18.75" x14ac:dyDescent="0.3">
      <c r="A15" s="1" t="s">
        <v>40</v>
      </c>
      <c r="B15" s="4">
        <f>B13/B2</f>
        <v>0.74320654863950764</v>
      </c>
      <c r="C15" s="4">
        <f>C13/C2</f>
        <v>0.6843216997596635</v>
      </c>
      <c r="D15" s="11">
        <f>C15/B15</f>
        <v>0.92076920071864676</v>
      </c>
    </row>
  </sheetData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Receita</vt:lpstr>
      <vt:lpstr>Despesa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TecleEnter</dc:creator>
  <cp:lastModifiedBy>Marlise</cp:lastModifiedBy>
  <cp:lastPrinted>2020-05-20T12:51:38Z</cp:lastPrinted>
  <dcterms:created xsi:type="dcterms:W3CDTF">2020-05-18T17:07:13Z</dcterms:created>
  <dcterms:modified xsi:type="dcterms:W3CDTF">2020-05-20T12:52:00Z</dcterms:modified>
</cp:coreProperties>
</file>